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Лист2, целевые" sheetId="6" r:id="rId1"/>
    <sheet name="Лист1" sheetId="4" r:id="rId2"/>
  </sheets>
  <calcPr calcId="152511"/>
</workbook>
</file>

<file path=xl/calcChain.xml><?xml version="1.0" encoding="utf-8"?>
<calcChain xmlns="http://schemas.openxmlformats.org/spreadsheetml/2006/main">
  <c r="E21" i="6" l="1"/>
  <c r="E19" i="6"/>
  <c r="E12" i="6"/>
  <c r="E11" i="6"/>
  <c r="M37" i="4" l="1"/>
  <c r="H37" i="4"/>
  <c r="K35" i="4"/>
  <c r="F35" i="4"/>
  <c r="H36" i="4"/>
  <c r="F13" i="4"/>
  <c r="H13" i="4"/>
  <c r="K13" i="4"/>
  <c r="C13" i="4"/>
  <c r="P13" i="4"/>
  <c r="M16" i="4"/>
  <c r="M11" i="4"/>
  <c r="M12" i="4"/>
  <c r="M14" i="4"/>
  <c r="M15" i="4"/>
  <c r="M18" i="4"/>
  <c r="M20" i="4"/>
  <c r="M21" i="4"/>
  <c r="M22" i="4"/>
  <c r="M23" i="4"/>
  <c r="M24" i="4"/>
  <c r="M25" i="4"/>
  <c r="M26" i="4"/>
  <c r="M27" i="4"/>
  <c r="M28" i="4"/>
  <c r="M29" i="4"/>
  <c r="M31" i="4"/>
  <c r="M32" i="4"/>
  <c r="M33" i="4"/>
  <c r="M34" i="4"/>
  <c r="M35" i="4"/>
  <c r="M36" i="4"/>
  <c r="E18" i="6" l="1"/>
  <c r="E17" i="6"/>
  <c r="E7" i="6"/>
  <c r="E9" i="6"/>
  <c r="E10" i="6"/>
  <c r="E13" i="6"/>
  <c r="E14" i="6"/>
  <c r="E15" i="6"/>
  <c r="E16" i="6"/>
  <c r="P35" i="4" l="1"/>
  <c r="P30" i="4"/>
  <c r="M30" i="4" s="1"/>
  <c r="P19" i="4"/>
  <c r="M19" i="4" s="1"/>
  <c r="L17" i="4"/>
  <c r="P17" i="4"/>
  <c r="M17" i="4" s="1"/>
  <c r="M13" i="4"/>
  <c r="P10" i="4"/>
  <c r="M10" i="4" s="1"/>
  <c r="H35" i="4"/>
  <c r="H34" i="4"/>
  <c r="H33" i="4"/>
  <c r="H32" i="4"/>
  <c r="H31" i="4"/>
  <c r="K30" i="4"/>
  <c r="H30" i="4"/>
  <c r="H29" i="4"/>
  <c r="H28" i="4"/>
  <c r="H27" i="4"/>
  <c r="H26" i="4"/>
  <c r="H25" i="4"/>
  <c r="H24" i="4"/>
  <c r="H23" i="4"/>
  <c r="H22" i="4"/>
  <c r="H21" i="4"/>
  <c r="K19" i="4"/>
  <c r="H19" i="4"/>
  <c r="H18" i="4"/>
  <c r="K17" i="4"/>
  <c r="H17" i="4"/>
  <c r="H15" i="4"/>
  <c r="H14" i="4"/>
  <c r="H12" i="4"/>
  <c r="H10" i="4" s="1"/>
  <c r="H11" i="4"/>
  <c r="K10" i="4"/>
  <c r="K38" i="4" s="1"/>
  <c r="H38" i="4" s="1"/>
  <c r="C22" i="4"/>
  <c r="C23" i="4"/>
  <c r="C24" i="4"/>
  <c r="C25" i="4"/>
  <c r="C26" i="4"/>
  <c r="C27" i="4"/>
  <c r="C28" i="4"/>
  <c r="C29" i="4"/>
  <c r="C31" i="4"/>
  <c r="C32" i="4"/>
  <c r="C33" i="4"/>
  <c r="C34" i="4"/>
  <c r="C35" i="4"/>
  <c r="C19" i="4"/>
  <c r="P38" i="4" l="1"/>
  <c r="F30" i="4"/>
  <c r="C30" i="4" s="1"/>
  <c r="F19" i="4"/>
  <c r="C21" i="4"/>
  <c r="C17" i="4"/>
  <c r="F17" i="4"/>
  <c r="C18" i="4"/>
  <c r="C15" i="4"/>
  <c r="C14" i="4"/>
  <c r="F10" i="4"/>
  <c r="C12" i="4"/>
  <c r="C11" i="4"/>
  <c r="P41" i="4" l="1"/>
  <c r="M38" i="4"/>
  <c r="C10" i="4"/>
  <c r="F38" i="4"/>
  <c r="C38" i="4" l="1"/>
</calcChain>
</file>

<file path=xl/sharedStrings.xml><?xml version="1.0" encoding="utf-8"?>
<sst xmlns="http://schemas.openxmlformats.org/spreadsheetml/2006/main" count="165" uniqueCount="138">
  <si>
    <t>№</t>
  </si>
  <si>
    <t>п/п</t>
  </si>
  <si>
    <t>Основные мероприятия муниципальной программы (связь мероприятий с показателями муниципальной программы)</t>
  </si>
  <si>
    <t>всего</t>
  </si>
  <si>
    <t>1.1</t>
  </si>
  <si>
    <t>1.2</t>
  </si>
  <si>
    <t>2.1.</t>
  </si>
  <si>
    <t>2.2.</t>
  </si>
  <si>
    <t>3.1.</t>
  </si>
  <si>
    <t>Оформление доски Почета</t>
  </si>
  <si>
    <t>Приобретение флагов России, ХМАО, г.Пыть-Ях, в том числе транспортировка</t>
  </si>
  <si>
    <t>Приобретение флагов расцвечивания для флаговой композиции и улиц города</t>
  </si>
  <si>
    <t>Перекрытие улиц города и санитарная уборка улиц и объектов в праздничные дни</t>
  </si>
  <si>
    <t>5</t>
  </si>
  <si>
    <t>Содержание мест захоронения</t>
  </si>
  <si>
    <t>5.1</t>
  </si>
  <si>
    <t>Обслуживание и содержание электрооборудования и электрических сетей (показатель № 1 из таблицы 1)</t>
  </si>
  <si>
    <t>Электроэнергия  (показатель № 1 из таблицы 1)</t>
  </si>
  <si>
    <t>Охрана, защита и восстановление зеленых насаждений в парках и скверах,ремонт малых архитектурных форм. Прореживание в лесопарковых зонах вдоль пешеходных дорожек, троп от поросли и поврежденных деревьев. (показатель № 2 из таблицы 1)</t>
  </si>
  <si>
    <t xml:space="preserve">Озеленение городских объектов (оформление и ремонт цветников, содержание газонов на городских объектах ) (показатель № 3 из таблицы 1)                                        </t>
  </si>
  <si>
    <t>Содержание мест захоронения (показатель № 4 из таблицы 1)</t>
  </si>
  <si>
    <t>Зимнее и летнее содержание объектов благоустройства   (показатель № 7 из таблицы 1)</t>
  </si>
  <si>
    <t>Зимнее и летнее содержание городских территорий, в том числе: летнее санитарное содержание городских территорий, покос травы, в т.ч. вывоз и утилизация травы и мусора; механизированная уборка внутриквартальных проездов  в зимнее время; ремонт внутриквартальных проездов (ямочный ремонт) (показатель № 8,9  из таблицы 1)</t>
  </si>
  <si>
    <t xml:space="preserve">Подготовка к Новому году, в том числе строительство ледового городка, охрана, устройство новогодней иллюминации. Демонтаж городка и новогодней иллюминации  </t>
  </si>
  <si>
    <t>Содержание, текущий ремонт, демонтаж МАФ, поставка и монтаж малых архитектурных форм (детские игровые (спортивные) комплексы, урны, скамейки) (показатель № 10  из таблицы 1)</t>
  </si>
  <si>
    <t>Содержание городского фонтана (показатель № 11 из таблицы 1)</t>
  </si>
  <si>
    <t>Участие в окружном конкурсе "Самый благоустроенный город, поселок, село" (показатель № 12 из таблицы 1)</t>
  </si>
  <si>
    <t>Организация освещения улиц, территорий микрорайонов</t>
  </si>
  <si>
    <t xml:space="preserve"> Организация озеленения и благоустройства территории города, охрана, защита, воспроизводство зеленых насаждений </t>
  </si>
  <si>
    <t xml:space="preserve">Повышение уровня культуры населения </t>
  </si>
  <si>
    <t>Монтаж, демонтаж уличных флагов расцвечивания; баннеров, растяжек, подключение электроаппаратуры и обслуживание</t>
  </si>
  <si>
    <t>Текущий ремонт и содержание городского туалета  в праздничные дни (9 Мая, День защиты детей, День России, День молодежи, День Российского флага, День города)</t>
  </si>
  <si>
    <t>Транспортировка, монтаж, содержание, демонтаж биотуалетов в праздничные дни (Проводы зимы, 9 Мая,  День города)</t>
  </si>
  <si>
    <t>Подготовка мест массового отдыха к праздничным мероприятиям: Масленица, 1 Мая, 9 Мая, День Молодежи, День  России, День Российского флага, День защиты детей,  День города , в том числе:</t>
  </si>
  <si>
    <t>Приобретение, транспортировка и монтаж МАФ (урн, скамеек и прочего оборудования, шт.)</t>
  </si>
  <si>
    <t>Создание условий для массового отдыха жителей города и организация обустройства мест массового отдыха (показатель № 5,6  из таблицы 1)</t>
  </si>
  <si>
    <t>5.2</t>
  </si>
  <si>
    <t>5.3</t>
  </si>
  <si>
    <t>5.4</t>
  </si>
  <si>
    <t>6.1</t>
  </si>
  <si>
    <t>Летнее и зимнее содержание городских территорий (показатель № 7,8,9,10,11  из таблицы 1)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</si>
  <si>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</si>
  <si>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</si>
  <si>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</si>
  <si>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</si>
  <si>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</si>
  <si>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</si>
  <si>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</si>
  <si>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</si>
  <si>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</si>
  <si>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План по программе</t>
  </si>
  <si>
    <t>Уточненный план по бюджету*</t>
  </si>
  <si>
    <t>Кассовое исполнение*</t>
  </si>
  <si>
    <t>Результат реализации</t>
  </si>
  <si>
    <t xml:space="preserve"> федеральный  бюджет</t>
  </si>
  <si>
    <t>окружной  бюджет</t>
  </si>
  <si>
    <t>городской  бюджет</t>
  </si>
  <si>
    <t>другие источники</t>
  </si>
  <si>
    <t xml:space="preserve">    Отчет о ходе реализации  муниципальной программы</t>
  </si>
  <si>
    <t>Всего по муниципальной программе</t>
  </si>
  <si>
    <t>Руководитель программы</t>
  </si>
  <si>
    <t>Т.И. Изотова</t>
  </si>
  <si>
    <t>%</t>
  </si>
  <si>
    <t>в течении года</t>
  </si>
  <si>
    <t>май-октябрь</t>
  </si>
  <si>
    <t>август</t>
  </si>
  <si>
    <t>май-июль</t>
  </si>
  <si>
    <t>март</t>
  </si>
  <si>
    <t>апрель-сентябрь</t>
  </si>
  <si>
    <t>февраль-сентябрь</t>
  </si>
  <si>
    <t>май-сентябрь</t>
  </si>
  <si>
    <t>декабрь</t>
  </si>
  <si>
    <t>Целевые показатели муниципальной программы</t>
  </si>
  <si>
    <t>№ показателя</t>
  </si>
  <si>
    <t xml:space="preserve">Наименование показателей </t>
  </si>
  <si>
    <t>Доля улично-дорожных сетей, обеспеченных освещением в общей протяженности улично-дорожной сети, %</t>
  </si>
  <si>
    <t>2</t>
  </si>
  <si>
    <t xml:space="preserve">Избежание материального ущерба от лесных пожаров на территории лесопарковых зон площадью 2671,7 га, руб. </t>
  </si>
  <si>
    <t xml:space="preserve"> -</t>
  </si>
  <si>
    <t>3</t>
  </si>
  <si>
    <t>Оформление  цветочных композиций, содержание газонов, м2</t>
  </si>
  <si>
    <t>4</t>
  </si>
  <si>
    <t>Содержание городского кладбища, м2 (Уход за территорией, охрана кладбища - общая площадь 53900 м2)</t>
  </si>
  <si>
    <t>Подготовка мест для массового отдыха и праздничных мероприятий, меропр.</t>
  </si>
  <si>
    <t>6</t>
  </si>
  <si>
    <t>Строительство ледового городка, охрана, устройство новогодней иллюминации. Демонтаж городка и новогодней иллюминации, шт.</t>
  </si>
  <si>
    <t>7</t>
  </si>
  <si>
    <t>Зимнее и летнее содержание объектов благоустройства, м2</t>
  </si>
  <si>
    <t>8</t>
  </si>
  <si>
    <t>Улучшение санитарного состояния территорий города, м2</t>
  </si>
  <si>
    <t>9</t>
  </si>
  <si>
    <t>Механизированная уборка внутриквартальных проездов в зимнее время, м2</t>
  </si>
  <si>
    <t>10</t>
  </si>
  <si>
    <t>Обеспечение дворовых территорий жилых домов современным спортивным и игровым оборудованием на детских площадках, шт.</t>
  </si>
  <si>
    <t>11</t>
  </si>
  <si>
    <t>Содержание городского фонтана, объект</t>
  </si>
  <si>
    <t>12</t>
  </si>
  <si>
    <t xml:space="preserve">Участие муниципального образования в окружном конкурсе "Самый благоустроенный город, поселок, село", меропр. </t>
  </si>
  <si>
    <t>План 2019</t>
  </si>
  <si>
    <t>Факт 2019</t>
  </si>
  <si>
    <t>Расчет показателя с указанием источника информации</t>
  </si>
  <si>
    <t>Причины недостижения показателя</t>
  </si>
  <si>
    <t>54,4х100/54,4</t>
  </si>
  <si>
    <t>142227х100/142227</t>
  </si>
  <si>
    <t>53900х100/53900</t>
  </si>
  <si>
    <t>262993,67х100/262993,67</t>
  </si>
  <si>
    <t>1301840,15х100/1301840,15</t>
  </si>
  <si>
    <t>164326,8х100/164326,8</t>
  </si>
  <si>
    <t>63х100/63</t>
  </si>
  <si>
    <t>-</t>
  </si>
  <si>
    <t>3х100/8</t>
  </si>
  <si>
    <t>2х100/3</t>
  </si>
  <si>
    <t>0х100/1</t>
  </si>
  <si>
    <t>Исп. Главный специалист УЖКК,ТиД  Изотова Т.И.</t>
  </si>
  <si>
    <t>мк</t>
  </si>
  <si>
    <t>МК № 0187300019417000524-0269542-01 от 29.01.2017 с ИП Юферицин В.В.  - 8 079 400,0  руб.</t>
  </si>
  <si>
    <t xml:space="preserve"> МК № 0187300019417000544-0269542-01 от 29.01.2018  с ООО "НОРДСТРОЙЛЕС" на сумму 3 460 473,10 руб. </t>
  </si>
  <si>
    <t>МК с МУП ГЛ на сумму 5 256 700,0 руб.</t>
  </si>
  <si>
    <t xml:space="preserve">№0187300019419000054
на поставку и монтаж малых архитектурных форм    ООО Кратос
</t>
  </si>
  <si>
    <t>договор с АО ТЭК с 01.01.2019 по 31.12.2019 - 10 380 000,00 руб.</t>
  </si>
  <si>
    <t>2.3</t>
  </si>
  <si>
    <t>МК с МУП ГЛ на сумму 196,71 руб.</t>
  </si>
  <si>
    <t xml:space="preserve">Озеленение городских объектов (оформление и ремонт цветников, содержание газонов на городских объектах, приобретение семян ) (показатель № 3 из таблицы 1)                                        </t>
  </si>
  <si>
    <t>6.2</t>
  </si>
  <si>
    <t>Реализация проекта инициативного бюджетирования "Твоя инициатива-Твой Бюджет" "Благоустройство дворовой территории в районе ж/д № 25,27 по ул. Св.Федорова, 3 мкр. "Кедровый"</t>
  </si>
  <si>
    <t>ИП Ромашко</t>
  </si>
  <si>
    <t>ИП Юферицин В.В.</t>
  </si>
  <si>
    <t>ООО Пыть-ЯхскийЖилищныйСервис</t>
  </si>
  <si>
    <t>ооо ДРСК</t>
  </si>
  <si>
    <t>ООО ПравоЭкоГрупп, ИП Шилов</t>
  </si>
  <si>
    <t>МУП ГЛ</t>
  </si>
  <si>
    <t>ООО ФРАМ</t>
  </si>
  <si>
    <t>МУП УГХ</t>
  </si>
  <si>
    <t>ООО СП Лифттехсервис</t>
  </si>
  <si>
    <t xml:space="preserve">средний % исполнения показателей по состоянию на 01.07.2019 составляет </t>
  </si>
  <si>
    <t>МАУ ССВПД</t>
  </si>
  <si>
    <t>ООО ПравоЭкоГрупп,                         ИП Шилов</t>
  </si>
  <si>
    <t>Содержание городских территорий, озеленение и благоустройство в городе Пыть-Яхе
 за январь-июнь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</si>
</sst>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;[Red]0"/>
    <numFmt numFmtId="166" formatCode="0.0;[Red]0.0"/>
    <numFmt numFmtId="167" formatCode="#,##0.0"/>
    <numFmt numFmtId="168" formatCode="0.00;[Red]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 vertical="center" indent="15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0" xfId="0" applyFill="1"/>
    <xf numFmtId="0" fontId="3" fillId="0" borderId="0" xfId="0" applyFont="1" applyFill="1" applyAlignment="1"/>
    <xf numFmtId="0" fontId="0" fillId="0" borderId="0" xfId="0" applyFill="1" applyAlignme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0" xfId="0" applyFont="1"/>
    <xf numFmtId="164" fontId="4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166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2" fontId="0" fillId="0" borderId="0" xfId="0" applyNumberFormat="1" applyFill="1"/>
    <xf numFmtId="0" fontId="10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/>
    </xf>
    <xf numFmtId="3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2" fontId="11" fillId="0" borderId="1" xfId="0" applyNumberFormat="1" applyFont="1" applyFill="1" applyBorder="1" applyAlignment="1">
      <alignment horizontal="center" vertical="center" wrapText="1"/>
    </xf>
    <xf numFmtId="168" fontId="11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8" fontId="6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168" fontId="4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/>
    </xf>
    <xf numFmtId="0" fontId="1" fillId="0" borderId="0" xfId="0" applyFont="1" applyAlignment="1">
      <alignment horizontal="left" vertical="center" indent="15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/>
    </xf>
    <xf numFmtId="0" fontId="4" fillId="0" borderId="1" xfId="0" applyFont="1" applyFill="1" applyBorder="1" applyAlignment="1">
      <alignment horizontal="center" vertical="center" textRotation="90"/>
    </xf>
    <xf numFmtId="0" fontId="4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E22" sqref="E22"/>
    </sheetView>
  </sheetViews>
  <sheetFormatPr defaultRowHeight="15" x14ac:dyDescent="0.25"/>
  <cols>
    <col min="1" max="1" width="12" customWidth="1"/>
    <col min="2" max="2" width="28.5703125" customWidth="1"/>
    <col min="3" max="3" width="12" customWidth="1"/>
    <col min="4" max="4" width="13.28515625" customWidth="1"/>
    <col min="5" max="5" width="10" customWidth="1"/>
    <col min="6" max="6" width="24.7109375" customWidth="1"/>
    <col min="7" max="7" width="25.85546875" customWidth="1"/>
  </cols>
  <sheetData>
    <row r="1" spans="1:7" ht="15.75" x14ac:dyDescent="0.25">
      <c r="A1" s="49"/>
    </row>
    <row r="2" spans="1:7" x14ac:dyDescent="0.25">
      <c r="A2" s="82" t="s">
        <v>72</v>
      </c>
      <c r="B2" s="82"/>
      <c r="C2" s="82"/>
      <c r="D2" s="82"/>
      <c r="E2" s="82"/>
      <c r="F2" s="82"/>
      <c r="G2" s="82"/>
    </row>
    <row r="3" spans="1:7" x14ac:dyDescent="0.25">
      <c r="A3" s="82"/>
      <c r="B3" s="82"/>
      <c r="C3" s="82"/>
      <c r="D3" s="82"/>
      <c r="E3" s="82"/>
      <c r="F3" s="82"/>
      <c r="G3" s="82"/>
    </row>
    <row r="4" spans="1:7" ht="15" customHeight="1" x14ac:dyDescent="0.25">
      <c r="A4" s="82" t="s">
        <v>73</v>
      </c>
      <c r="B4" s="82" t="s">
        <v>74</v>
      </c>
      <c r="C4" s="82" t="s">
        <v>98</v>
      </c>
      <c r="D4" s="82" t="s">
        <v>99</v>
      </c>
      <c r="E4" s="82" t="s">
        <v>62</v>
      </c>
      <c r="F4" s="82" t="s">
        <v>100</v>
      </c>
      <c r="G4" s="82" t="s">
        <v>101</v>
      </c>
    </row>
    <row r="5" spans="1:7" x14ac:dyDescent="0.25">
      <c r="A5" s="82"/>
      <c r="B5" s="82"/>
      <c r="C5" s="82"/>
      <c r="D5" s="83"/>
      <c r="E5" s="84"/>
      <c r="F5" s="84"/>
      <c r="G5" s="84"/>
    </row>
    <row r="6" spans="1:7" x14ac:dyDescent="0.25">
      <c r="A6" s="50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</row>
    <row r="7" spans="1:7" ht="63.75" customHeight="1" x14ac:dyDescent="0.25">
      <c r="A7" s="50">
        <v>1</v>
      </c>
      <c r="B7" s="51" t="s">
        <v>75</v>
      </c>
      <c r="C7" s="52">
        <v>54.4</v>
      </c>
      <c r="D7" s="52">
        <v>54.4</v>
      </c>
      <c r="E7" s="68">
        <f>C7*100/D7</f>
        <v>100</v>
      </c>
      <c r="F7" s="52" t="s">
        <v>102</v>
      </c>
      <c r="G7" s="52"/>
    </row>
    <row r="8" spans="1:7" ht="59.25" customHeight="1" x14ac:dyDescent="0.25">
      <c r="A8" s="53" t="s">
        <v>76</v>
      </c>
      <c r="B8" s="54" t="s">
        <v>77</v>
      </c>
      <c r="C8" s="52" t="s">
        <v>78</v>
      </c>
      <c r="D8" s="52" t="s">
        <v>78</v>
      </c>
      <c r="E8" s="68" t="s">
        <v>109</v>
      </c>
      <c r="F8" s="52" t="s">
        <v>78</v>
      </c>
      <c r="G8" s="52"/>
    </row>
    <row r="9" spans="1:7" ht="48" customHeight="1" x14ac:dyDescent="0.25">
      <c r="A9" s="53" t="s">
        <v>79</v>
      </c>
      <c r="B9" s="51" t="s">
        <v>80</v>
      </c>
      <c r="C9" s="55">
        <v>142227</v>
      </c>
      <c r="D9" s="55">
        <v>142227</v>
      </c>
      <c r="E9" s="68">
        <f t="shared" ref="E9:E16" si="0">C9*100/D9</f>
        <v>100</v>
      </c>
      <c r="F9" s="55" t="s">
        <v>103</v>
      </c>
      <c r="G9" s="55"/>
    </row>
    <row r="10" spans="1:7" ht="58.5" customHeight="1" x14ac:dyDescent="0.25">
      <c r="A10" s="53" t="s">
        <v>81</v>
      </c>
      <c r="B10" s="51" t="s">
        <v>82</v>
      </c>
      <c r="C10" s="55">
        <v>53900</v>
      </c>
      <c r="D10" s="55">
        <v>53900</v>
      </c>
      <c r="E10" s="68">
        <f t="shared" si="0"/>
        <v>100</v>
      </c>
      <c r="F10" s="55" t="s">
        <v>104</v>
      </c>
      <c r="G10" s="55"/>
    </row>
    <row r="11" spans="1:7" ht="59.25" customHeight="1" x14ac:dyDescent="0.25">
      <c r="A11" s="53" t="s">
        <v>13</v>
      </c>
      <c r="B11" s="51" t="s">
        <v>83</v>
      </c>
      <c r="C11" s="56">
        <v>8</v>
      </c>
      <c r="D11" s="56">
        <v>3</v>
      </c>
      <c r="E11" s="68">
        <f>3*100/C11</f>
        <v>37.5</v>
      </c>
      <c r="F11" s="55" t="s">
        <v>110</v>
      </c>
      <c r="G11" s="56"/>
    </row>
    <row r="12" spans="1:7" ht="76.5" customHeight="1" x14ac:dyDescent="0.25">
      <c r="A12" s="53" t="s">
        <v>15</v>
      </c>
      <c r="B12" s="51" t="s">
        <v>85</v>
      </c>
      <c r="C12" s="56">
        <v>3</v>
      </c>
      <c r="D12" s="56">
        <v>2</v>
      </c>
      <c r="E12" s="68">
        <f>2*100/C12</f>
        <v>66.666666666666671</v>
      </c>
      <c r="F12" s="55" t="s">
        <v>111</v>
      </c>
      <c r="G12" s="56"/>
    </row>
    <row r="13" spans="1:7" ht="36.75" customHeight="1" x14ac:dyDescent="0.25">
      <c r="A13" s="53" t="s">
        <v>84</v>
      </c>
      <c r="B13" s="51" t="s">
        <v>87</v>
      </c>
      <c r="C13" s="57">
        <v>262993.67</v>
      </c>
      <c r="D13" s="57">
        <v>262993.67</v>
      </c>
      <c r="E13" s="68">
        <f t="shared" si="0"/>
        <v>100</v>
      </c>
      <c r="F13" s="55" t="s">
        <v>105</v>
      </c>
      <c r="G13" s="57"/>
    </row>
    <row r="14" spans="1:7" ht="45" customHeight="1" x14ac:dyDescent="0.25">
      <c r="A14" s="53" t="s">
        <v>86</v>
      </c>
      <c r="B14" s="54" t="s">
        <v>89</v>
      </c>
      <c r="C14" s="58">
        <v>1301840.1499999999</v>
      </c>
      <c r="D14" s="59">
        <v>1301840.1499999999</v>
      </c>
      <c r="E14" s="68">
        <f t="shared" si="0"/>
        <v>100</v>
      </c>
      <c r="F14" s="55" t="s">
        <v>106</v>
      </c>
      <c r="G14" s="59"/>
    </row>
    <row r="15" spans="1:7" ht="45.75" customHeight="1" x14ac:dyDescent="0.25">
      <c r="A15" s="53" t="s">
        <v>88</v>
      </c>
      <c r="B15" s="54" t="s">
        <v>91</v>
      </c>
      <c r="C15" s="60">
        <v>164326.79999999999</v>
      </c>
      <c r="D15" s="60">
        <v>164326.79999999999</v>
      </c>
      <c r="E15" s="68">
        <f t="shared" si="0"/>
        <v>100</v>
      </c>
      <c r="F15" s="55" t="s">
        <v>107</v>
      </c>
      <c r="G15" s="60"/>
    </row>
    <row r="16" spans="1:7" ht="75.75" customHeight="1" x14ac:dyDescent="0.25">
      <c r="A16" s="53" t="s">
        <v>90</v>
      </c>
      <c r="B16" s="61" t="s">
        <v>93</v>
      </c>
      <c r="C16" s="62">
        <v>63</v>
      </c>
      <c r="D16" s="62">
        <v>63</v>
      </c>
      <c r="E16" s="68">
        <f t="shared" si="0"/>
        <v>100</v>
      </c>
      <c r="F16" s="55" t="s">
        <v>108</v>
      </c>
      <c r="G16" s="62"/>
    </row>
    <row r="17" spans="1:7" ht="28.5" customHeight="1" x14ac:dyDescent="0.25">
      <c r="A17" s="53" t="s">
        <v>92</v>
      </c>
      <c r="B17" s="66" t="s">
        <v>95</v>
      </c>
      <c r="C17" s="65">
        <v>1</v>
      </c>
      <c r="D17" s="65">
        <v>0</v>
      </c>
      <c r="E17" s="68">
        <f>0</f>
        <v>0</v>
      </c>
      <c r="F17" s="55" t="s">
        <v>112</v>
      </c>
      <c r="G17" s="63"/>
    </row>
    <row r="18" spans="1:7" ht="75" x14ac:dyDescent="0.25">
      <c r="A18" s="53" t="s">
        <v>94</v>
      </c>
      <c r="B18" s="64" t="s">
        <v>97</v>
      </c>
      <c r="C18" s="65">
        <v>1</v>
      </c>
      <c r="D18" s="65">
        <v>0</v>
      </c>
      <c r="E18" s="68">
        <f>0</f>
        <v>0</v>
      </c>
      <c r="F18" s="55" t="s">
        <v>112</v>
      </c>
      <c r="G18" s="65"/>
    </row>
    <row r="19" spans="1:7" ht="120" x14ac:dyDescent="0.25">
      <c r="A19" s="53" t="s">
        <v>96</v>
      </c>
      <c r="B19" s="64" t="s">
        <v>124</v>
      </c>
      <c r="C19" s="65">
        <v>1</v>
      </c>
      <c r="D19" s="65">
        <v>0</v>
      </c>
      <c r="E19" s="68">
        <f>0</f>
        <v>0</v>
      </c>
      <c r="F19" s="55" t="s">
        <v>112</v>
      </c>
      <c r="G19" s="65"/>
    </row>
    <row r="21" spans="1:7" ht="45" x14ac:dyDescent="0.25">
      <c r="B21" s="67" t="s">
        <v>134</v>
      </c>
      <c r="E21" s="69">
        <f>SUM(E7:E19)/13</f>
        <v>61.858974358974365</v>
      </c>
      <c r="F21" s="70"/>
    </row>
    <row r="23" spans="1:7" ht="30" x14ac:dyDescent="0.25">
      <c r="B23" s="67" t="s">
        <v>113</v>
      </c>
    </row>
  </sheetData>
  <mergeCells count="8">
    <mergeCell ref="A2:G3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tabSelected="1" topLeftCell="A37" workbookViewId="0">
      <selection activeCell="H40" sqref="H40"/>
    </sheetView>
  </sheetViews>
  <sheetFormatPr defaultRowHeight="15" x14ac:dyDescent="0.25"/>
  <cols>
    <col min="1" max="1" width="8.5703125" customWidth="1"/>
    <col min="2" max="2" width="26.85546875" customWidth="1"/>
    <col min="3" max="3" width="8.140625" customWidth="1"/>
    <col min="4" max="4" width="5.140625" customWidth="1"/>
    <col min="5" max="5" width="7.85546875" customWidth="1"/>
    <col min="6" max="6" width="8.28515625" customWidth="1"/>
    <col min="7" max="7" width="5.5703125" customWidth="1"/>
    <col min="8" max="8" width="8" customWidth="1"/>
    <col min="9" max="9" width="5.140625" customWidth="1"/>
    <col min="10" max="10" width="8" customWidth="1"/>
    <col min="11" max="11" width="8.140625" customWidth="1"/>
    <col min="12" max="12" width="4.5703125" customWidth="1"/>
    <col min="13" max="13" width="8.7109375" style="6" customWidth="1"/>
    <col min="14" max="14" width="5.140625" customWidth="1"/>
    <col min="15" max="15" width="7.85546875" customWidth="1"/>
    <col min="16" max="16" width="8.140625" style="6" customWidth="1"/>
    <col min="17" max="17" width="4.85546875" customWidth="1"/>
    <col min="18" max="18" width="14.5703125" customWidth="1"/>
    <col min="19" max="19" width="21.85546875" customWidth="1"/>
  </cols>
  <sheetData>
    <row r="1" spans="1:19" x14ac:dyDescent="0.25">
      <c r="A1" s="91"/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</row>
    <row r="2" spans="1:19" ht="15.75" x14ac:dyDescent="0.25">
      <c r="A2" s="3"/>
      <c r="B2" s="3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  <c r="P2" s="8"/>
      <c r="Q2" s="8"/>
      <c r="R2" s="6"/>
    </row>
    <row r="3" spans="1:19" x14ac:dyDescent="0.25">
      <c r="A3" s="92" t="s">
        <v>58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</row>
    <row r="4" spans="1:19" ht="29.25" customHeight="1" x14ac:dyDescent="0.25">
      <c r="A4" s="95" t="s">
        <v>137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</row>
    <row r="5" spans="1:19" x14ac:dyDescent="0.25">
      <c r="A5" s="4"/>
      <c r="B5" s="5"/>
    </row>
    <row r="6" spans="1:19" ht="28.5" customHeight="1" x14ac:dyDescent="0.25">
      <c r="A6" s="16" t="s">
        <v>0</v>
      </c>
      <c r="B6" s="93" t="s">
        <v>2</v>
      </c>
      <c r="C6" s="94" t="s">
        <v>50</v>
      </c>
      <c r="D6" s="94"/>
      <c r="E6" s="94"/>
      <c r="F6" s="94"/>
      <c r="G6" s="94"/>
      <c r="H6" s="90" t="s">
        <v>51</v>
      </c>
      <c r="I6" s="90"/>
      <c r="J6" s="90"/>
      <c r="K6" s="90"/>
      <c r="L6" s="90"/>
      <c r="M6" s="90" t="s">
        <v>52</v>
      </c>
      <c r="N6" s="90"/>
      <c r="O6" s="90"/>
      <c r="P6" s="90"/>
      <c r="Q6" s="90"/>
      <c r="R6" s="97" t="s">
        <v>53</v>
      </c>
      <c r="S6" s="85" t="s">
        <v>114</v>
      </c>
    </row>
    <row r="7" spans="1:19" ht="16.5" customHeight="1" x14ac:dyDescent="0.25">
      <c r="A7" s="17" t="s">
        <v>1</v>
      </c>
      <c r="B7" s="93"/>
      <c r="C7" s="100" t="s">
        <v>3</v>
      </c>
      <c r="D7" s="88" t="s">
        <v>54</v>
      </c>
      <c r="E7" s="88" t="s">
        <v>55</v>
      </c>
      <c r="F7" s="88" t="s">
        <v>56</v>
      </c>
      <c r="G7" s="88" t="s">
        <v>57</v>
      </c>
      <c r="H7" s="100" t="s">
        <v>3</v>
      </c>
      <c r="I7" s="88" t="s">
        <v>54</v>
      </c>
      <c r="J7" s="88" t="s">
        <v>55</v>
      </c>
      <c r="K7" s="88" t="s">
        <v>56</v>
      </c>
      <c r="L7" s="88" t="s">
        <v>57</v>
      </c>
      <c r="M7" s="101" t="s">
        <v>3</v>
      </c>
      <c r="N7" s="88" t="s">
        <v>54</v>
      </c>
      <c r="O7" s="88" t="s">
        <v>55</v>
      </c>
      <c r="P7" s="102" t="s">
        <v>56</v>
      </c>
      <c r="Q7" s="88" t="s">
        <v>57</v>
      </c>
      <c r="R7" s="98"/>
      <c r="S7" s="86"/>
    </row>
    <row r="8" spans="1:19" ht="47.25" customHeight="1" x14ac:dyDescent="0.25">
      <c r="A8" s="18"/>
      <c r="B8" s="93"/>
      <c r="C8" s="100"/>
      <c r="D8" s="89"/>
      <c r="E8" s="89"/>
      <c r="F8" s="89"/>
      <c r="G8" s="89"/>
      <c r="H8" s="100"/>
      <c r="I8" s="89"/>
      <c r="J8" s="89"/>
      <c r="K8" s="89"/>
      <c r="L8" s="89"/>
      <c r="M8" s="101"/>
      <c r="N8" s="89"/>
      <c r="O8" s="89"/>
      <c r="P8" s="103"/>
      <c r="Q8" s="89"/>
      <c r="R8" s="99"/>
      <c r="S8" s="87"/>
    </row>
    <row r="9" spans="1:19" x14ac:dyDescent="0.25">
      <c r="A9" s="19">
        <v>1</v>
      </c>
      <c r="B9" s="19">
        <v>2</v>
      </c>
      <c r="C9" s="20">
        <v>3</v>
      </c>
      <c r="D9" s="20">
        <v>4</v>
      </c>
      <c r="E9" s="20">
        <v>5</v>
      </c>
      <c r="F9" s="20">
        <v>6</v>
      </c>
      <c r="G9" s="20">
        <v>7</v>
      </c>
      <c r="H9" s="20">
        <v>8</v>
      </c>
      <c r="I9" s="20">
        <v>9</v>
      </c>
      <c r="J9" s="20">
        <v>10</v>
      </c>
      <c r="K9" s="20">
        <v>11</v>
      </c>
      <c r="L9" s="20">
        <v>12</v>
      </c>
      <c r="M9" s="21">
        <v>13</v>
      </c>
      <c r="N9" s="20">
        <v>14</v>
      </c>
      <c r="O9" s="20">
        <v>15</v>
      </c>
      <c r="P9" s="21">
        <v>16</v>
      </c>
      <c r="Q9" s="20">
        <v>17</v>
      </c>
      <c r="R9" s="20">
        <v>18</v>
      </c>
      <c r="S9" s="80">
        <v>19</v>
      </c>
    </row>
    <row r="10" spans="1:19" ht="25.5" customHeight="1" x14ac:dyDescent="0.25">
      <c r="A10" s="27">
        <v>1</v>
      </c>
      <c r="B10" s="16" t="s">
        <v>27</v>
      </c>
      <c r="C10" s="38">
        <f>C11+C12</f>
        <v>14230.7</v>
      </c>
      <c r="D10" s="37"/>
      <c r="E10" s="37"/>
      <c r="F10" s="38">
        <f>F11+F12</f>
        <v>14230.7</v>
      </c>
      <c r="G10" s="37"/>
      <c r="H10" s="38">
        <f>H11+H12</f>
        <v>14230.7</v>
      </c>
      <c r="I10" s="37"/>
      <c r="J10" s="37"/>
      <c r="K10" s="38">
        <f>K11+K12</f>
        <v>14230.7</v>
      </c>
      <c r="L10" s="37"/>
      <c r="M10" s="71">
        <f>P10</f>
        <v>7764.99</v>
      </c>
      <c r="N10" s="39"/>
      <c r="O10" s="39"/>
      <c r="P10" s="71">
        <f>P11+P12</f>
        <v>7764.99</v>
      </c>
      <c r="Q10" s="39"/>
      <c r="R10" s="40"/>
      <c r="S10" s="80"/>
    </row>
    <row r="11" spans="1:19" ht="43.5" customHeight="1" x14ac:dyDescent="0.25">
      <c r="A11" s="29" t="s">
        <v>4</v>
      </c>
      <c r="B11" s="30" t="s">
        <v>17</v>
      </c>
      <c r="C11" s="9">
        <f>SUM(D11:G11)</f>
        <v>10191</v>
      </c>
      <c r="D11" s="11"/>
      <c r="E11" s="11"/>
      <c r="F11" s="12">
        <v>10191</v>
      </c>
      <c r="G11" s="11"/>
      <c r="H11" s="9">
        <f>SUM(I11:L11)</f>
        <v>10191</v>
      </c>
      <c r="I11" s="11"/>
      <c r="J11" s="11"/>
      <c r="K11" s="12">
        <v>10191</v>
      </c>
      <c r="L11" s="11"/>
      <c r="M11" s="71">
        <f t="shared" ref="M11:M38" si="0">P11</f>
        <v>6268.09</v>
      </c>
      <c r="N11" s="11"/>
      <c r="O11" s="11"/>
      <c r="P11" s="13">
        <v>6268.09</v>
      </c>
      <c r="Q11" s="11"/>
      <c r="R11" s="11" t="s">
        <v>63</v>
      </c>
      <c r="S11" s="81" t="s">
        <v>119</v>
      </c>
    </row>
    <row r="12" spans="1:19" ht="68.25" customHeight="1" x14ac:dyDescent="0.25">
      <c r="A12" s="29" t="s">
        <v>5</v>
      </c>
      <c r="B12" s="30" t="s">
        <v>16</v>
      </c>
      <c r="C12" s="15">
        <f>SUM(D12:G12)</f>
        <v>4039.7</v>
      </c>
      <c r="D12" s="14"/>
      <c r="E12" s="15"/>
      <c r="F12" s="15">
        <v>4039.7</v>
      </c>
      <c r="G12" s="14"/>
      <c r="H12" s="15">
        <f>SUM(I12:L12)</f>
        <v>4039.7</v>
      </c>
      <c r="I12" s="14"/>
      <c r="J12" s="15"/>
      <c r="K12" s="15">
        <v>4039.7</v>
      </c>
      <c r="L12" s="14"/>
      <c r="M12" s="71">
        <f t="shared" si="0"/>
        <v>1496.9</v>
      </c>
      <c r="N12" s="14"/>
      <c r="O12" s="15"/>
      <c r="P12" s="77">
        <v>1496.9</v>
      </c>
      <c r="Q12" s="14"/>
      <c r="R12" s="11" t="s">
        <v>63</v>
      </c>
      <c r="S12" s="81" t="s">
        <v>115</v>
      </c>
    </row>
    <row r="13" spans="1:19" ht="69" customHeight="1" x14ac:dyDescent="0.25">
      <c r="A13" s="27">
        <v>2</v>
      </c>
      <c r="B13" s="16" t="s">
        <v>28</v>
      </c>
      <c r="C13" s="25">
        <f>C14+C15+C16</f>
        <v>7183.71</v>
      </c>
      <c r="D13" s="25"/>
      <c r="E13" s="25"/>
      <c r="F13" s="25">
        <f t="shared" ref="F13:K13" si="1">F14+F15+F16</f>
        <v>7183.71</v>
      </c>
      <c r="G13" s="25"/>
      <c r="H13" s="25">
        <f t="shared" si="1"/>
        <v>7183.71</v>
      </c>
      <c r="I13" s="25"/>
      <c r="J13" s="25"/>
      <c r="K13" s="25">
        <f t="shared" si="1"/>
        <v>7183.71</v>
      </c>
      <c r="L13" s="25"/>
      <c r="M13" s="46">
        <f t="shared" si="0"/>
        <v>2204.2199999999998</v>
      </c>
      <c r="N13" s="25"/>
      <c r="O13" s="25"/>
      <c r="P13" s="25">
        <f>P14+P15+P16</f>
        <v>2204.2199999999998</v>
      </c>
      <c r="Q13" s="26"/>
      <c r="R13" s="22"/>
      <c r="S13" s="81"/>
    </row>
    <row r="14" spans="1:19" ht="133.5" customHeight="1" x14ac:dyDescent="0.25">
      <c r="A14" s="32" t="s">
        <v>6</v>
      </c>
      <c r="B14" s="30" t="s">
        <v>18</v>
      </c>
      <c r="C14" s="35">
        <f>F14</f>
        <v>1730.3</v>
      </c>
      <c r="D14" s="35"/>
      <c r="E14" s="35"/>
      <c r="F14" s="35">
        <v>1730.3</v>
      </c>
      <c r="G14" s="35"/>
      <c r="H14" s="35">
        <f>K14</f>
        <v>1730.3</v>
      </c>
      <c r="I14" s="35"/>
      <c r="J14" s="35"/>
      <c r="K14" s="35">
        <v>1730.3</v>
      </c>
      <c r="L14" s="35"/>
      <c r="M14" s="71">
        <f t="shared" si="0"/>
        <v>352.46</v>
      </c>
      <c r="N14" s="35"/>
      <c r="O14" s="35"/>
      <c r="P14" s="41">
        <v>352.46</v>
      </c>
      <c r="Q14" s="35"/>
      <c r="R14" s="35" t="s">
        <v>63</v>
      </c>
      <c r="S14" s="81" t="s">
        <v>116</v>
      </c>
    </row>
    <row r="15" spans="1:19" ht="65.25" customHeight="1" x14ac:dyDescent="0.25">
      <c r="A15" s="29" t="s">
        <v>7</v>
      </c>
      <c r="B15" s="31" t="s">
        <v>19</v>
      </c>
      <c r="C15" s="35">
        <f>F15</f>
        <v>5256.7</v>
      </c>
      <c r="D15" s="35"/>
      <c r="E15" s="35"/>
      <c r="F15" s="35">
        <v>5256.7</v>
      </c>
      <c r="G15" s="35"/>
      <c r="H15" s="35">
        <f>K15</f>
        <v>5256.7</v>
      </c>
      <c r="I15" s="35"/>
      <c r="J15" s="35"/>
      <c r="K15" s="35">
        <v>5256.7</v>
      </c>
      <c r="L15" s="35"/>
      <c r="M15" s="71">
        <f t="shared" si="0"/>
        <v>1655.05</v>
      </c>
      <c r="N15" s="35"/>
      <c r="O15" s="35"/>
      <c r="P15" s="41">
        <v>1655.05</v>
      </c>
      <c r="Q15" s="35"/>
      <c r="R15" s="35" t="s">
        <v>64</v>
      </c>
      <c r="S15" s="81" t="s">
        <v>117</v>
      </c>
    </row>
    <row r="16" spans="1:19" ht="85.5" customHeight="1" x14ac:dyDescent="0.25">
      <c r="A16" s="29" t="s">
        <v>120</v>
      </c>
      <c r="B16" s="31" t="s">
        <v>122</v>
      </c>
      <c r="C16" s="35">
        <v>196.71</v>
      </c>
      <c r="D16" s="35"/>
      <c r="E16" s="35"/>
      <c r="F16" s="35">
        <v>196.71</v>
      </c>
      <c r="G16" s="35"/>
      <c r="H16" s="35">
        <v>196.71</v>
      </c>
      <c r="I16" s="35"/>
      <c r="J16" s="35"/>
      <c r="K16" s="35">
        <v>196.71</v>
      </c>
      <c r="L16" s="35"/>
      <c r="M16" s="71">
        <f t="shared" si="0"/>
        <v>196.71</v>
      </c>
      <c r="N16" s="35"/>
      <c r="O16" s="35"/>
      <c r="P16" s="41">
        <v>196.71</v>
      </c>
      <c r="Q16" s="35"/>
      <c r="R16" s="35"/>
      <c r="S16" s="81" t="s">
        <v>121</v>
      </c>
    </row>
    <row r="17" spans="1:19" ht="22.5" customHeight="1" x14ac:dyDescent="0.25">
      <c r="A17" s="27">
        <v>3</v>
      </c>
      <c r="B17" s="16" t="s">
        <v>14</v>
      </c>
      <c r="C17" s="42">
        <f>C18</f>
        <v>5397.6</v>
      </c>
      <c r="D17" s="42"/>
      <c r="E17" s="42"/>
      <c r="F17" s="42">
        <f>F18</f>
        <v>5397.6</v>
      </c>
      <c r="G17" s="35"/>
      <c r="H17" s="42">
        <f>H18</f>
        <v>5397.6</v>
      </c>
      <c r="I17" s="42"/>
      <c r="J17" s="42"/>
      <c r="K17" s="42">
        <f>K18</f>
        <v>5397.6</v>
      </c>
      <c r="L17" s="42">
        <f t="shared" ref="L17:P17" si="2">L18</f>
        <v>0</v>
      </c>
      <c r="M17" s="71">
        <f t="shared" si="0"/>
        <v>3296.3</v>
      </c>
      <c r="N17" s="72"/>
      <c r="O17" s="72"/>
      <c r="P17" s="72">
        <f t="shared" si="2"/>
        <v>3296.3</v>
      </c>
      <c r="Q17" s="35"/>
      <c r="R17" s="35"/>
      <c r="S17" s="81"/>
    </row>
    <row r="18" spans="1:19" ht="33" customHeight="1" x14ac:dyDescent="0.25">
      <c r="A18" s="32" t="s">
        <v>8</v>
      </c>
      <c r="B18" s="30" t="s">
        <v>20</v>
      </c>
      <c r="C18" s="35">
        <f>F18</f>
        <v>5397.6</v>
      </c>
      <c r="D18" s="35"/>
      <c r="E18" s="35"/>
      <c r="F18" s="35">
        <v>5397.6</v>
      </c>
      <c r="G18" s="35"/>
      <c r="H18" s="35">
        <f>K18</f>
        <v>5397.6</v>
      </c>
      <c r="I18" s="35"/>
      <c r="J18" s="35"/>
      <c r="K18" s="35">
        <v>5397.6</v>
      </c>
      <c r="L18" s="35"/>
      <c r="M18" s="71">
        <f t="shared" si="0"/>
        <v>3296.3</v>
      </c>
      <c r="N18" s="73"/>
      <c r="O18" s="73"/>
      <c r="P18" s="74">
        <v>3296.3</v>
      </c>
      <c r="Q18" s="35"/>
      <c r="R18" s="35" t="s">
        <v>63</v>
      </c>
      <c r="S18" s="81" t="s">
        <v>135</v>
      </c>
    </row>
    <row r="19" spans="1:19" ht="78" customHeight="1" x14ac:dyDescent="0.25">
      <c r="A19" s="29">
        <v>4</v>
      </c>
      <c r="B19" s="33" t="s">
        <v>35</v>
      </c>
      <c r="C19" s="35">
        <f t="shared" ref="C19" si="3">F19</f>
        <v>6778.4</v>
      </c>
      <c r="D19" s="35"/>
      <c r="E19" s="35"/>
      <c r="F19" s="44">
        <f>F21+F22+F23+F24+F25+F26+F27+F28+F29</f>
        <v>6778.4</v>
      </c>
      <c r="G19" s="35"/>
      <c r="H19" s="35">
        <f t="shared" ref="H19" si="4">K19</f>
        <v>6778.4</v>
      </c>
      <c r="I19" s="35"/>
      <c r="J19" s="35"/>
      <c r="K19" s="44">
        <f>K21+K22+K23+K24+K25+K26+K27+K28+K29</f>
        <v>6778.4</v>
      </c>
      <c r="L19" s="44"/>
      <c r="M19" s="46">
        <f t="shared" si="0"/>
        <v>618.86999999999989</v>
      </c>
      <c r="N19" s="44"/>
      <c r="O19" s="44"/>
      <c r="P19" s="44">
        <f t="shared" ref="P19" si="5">P21+P22+P23+P24+P25+P26+P27+P28+P29</f>
        <v>618.86999999999989</v>
      </c>
      <c r="Q19" s="35"/>
      <c r="R19" s="35"/>
      <c r="S19" s="79"/>
    </row>
    <row r="20" spans="1:19" ht="90" customHeight="1" x14ac:dyDescent="0.25">
      <c r="A20" s="10"/>
      <c r="B20" s="24" t="s">
        <v>33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46">
        <f t="shared" si="0"/>
        <v>0</v>
      </c>
      <c r="N20" s="35"/>
      <c r="O20" s="35"/>
      <c r="P20" s="41"/>
      <c r="Q20" s="35"/>
      <c r="R20" s="35"/>
      <c r="S20" s="79"/>
    </row>
    <row r="21" spans="1:19" ht="13.5" customHeight="1" x14ac:dyDescent="0.25">
      <c r="A21" s="29" t="s">
        <v>41</v>
      </c>
      <c r="B21" s="33" t="s">
        <v>9</v>
      </c>
      <c r="C21" s="43">
        <f>F21</f>
        <v>91</v>
      </c>
      <c r="D21" s="35"/>
      <c r="E21" s="35"/>
      <c r="F21" s="43">
        <v>91</v>
      </c>
      <c r="G21" s="35"/>
      <c r="H21" s="43">
        <f>K21</f>
        <v>91</v>
      </c>
      <c r="I21" s="35"/>
      <c r="J21" s="35"/>
      <c r="K21" s="43">
        <v>91</v>
      </c>
      <c r="L21" s="35"/>
      <c r="M21" s="46">
        <f t="shared" si="0"/>
        <v>0</v>
      </c>
      <c r="N21" s="35"/>
      <c r="O21" s="35"/>
      <c r="P21" s="41">
        <v>0</v>
      </c>
      <c r="Q21" s="35"/>
      <c r="R21" s="35" t="s">
        <v>65</v>
      </c>
      <c r="S21" s="79"/>
    </row>
    <row r="22" spans="1:19" ht="74.25" customHeight="1" x14ac:dyDescent="0.25">
      <c r="A22" s="29" t="s">
        <v>42</v>
      </c>
      <c r="B22" s="33" t="s">
        <v>34</v>
      </c>
      <c r="C22" s="43">
        <f t="shared" ref="C22:C38" si="6">F22</f>
        <v>450</v>
      </c>
      <c r="D22" s="35"/>
      <c r="E22" s="35"/>
      <c r="F22" s="43">
        <v>450</v>
      </c>
      <c r="G22" s="35"/>
      <c r="H22" s="43">
        <f t="shared" ref="H22:H38" si="7">K22</f>
        <v>450</v>
      </c>
      <c r="I22" s="35"/>
      <c r="J22" s="35"/>
      <c r="K22" s="43">
        <v>450</v>
      </c>
      <c r="L22" s="35"/>
      <c r="M22" s="46">
        <f t="shared" si="0"/>
        <v>0</v>
      </c>
      <c r="N22" s="35"/>
      <c r="O22" s="35"/>
      <c r="P22" s="41">
        <v>0</v>
      </c>
      <c r="Q22" s="35"/>
      <c r="R22" s="35" t="s">
        <v>66</v>
      </c>
      <c r="S22" s="79" t="s">
        <v>118</v>
      </c>
    </row>
    <row r="23" spans="1:19" ht="39.75" customHeight="1" x14ac:dyDescent="0.25">
      <c r="A23" s="29" t="s">
        <v>43</v>
      </c>
      <c r="B23" s="33" t="s">
        <v>10</v>
      </c>
      <c r="C23" s="43">
        <f t="shared" si="6"/>
        <v>70</v>
      </c>
      <c r="D23" s="35"/>
      <c r="E23" s="35"/>
      <c r="F23" s="43">
        <v>70</v>
      </c>
      <c r="G23" s="35"/>
      <c r="H23" s="43">
        <f t="shared" si="7"/>
        <v>70</v>
      </c>
      <c r="I23" s="35"/>
      <c r="J23" s="35"/>
      <c r="K23" s="43">
        <v>70</v>
      </c>
      <c r="L23" s="35"/>
      <c r="M23" s="46">
        <f t="shared" si="0"/>
        <v>70</v>
      </c>
      <c r="N23" s="35"/>
      <c r="O23" s="35"/>
      <c r="P23" s="47">
        <v>70</v>
      </c>
      <c r="Q23" s="35"/>
      <c r="R23" s="35" t="s">
        <v>67</v>
      </c>
      <c r="S23" s="81" t="s">
        <v>125</v>
      </c>
    </row>
    <row r="24" spans="1:19" ht="45" customHeight="1" x14ac:dyDescent="0.25">
      <c r="A24" s="29" t="s">
        <v>44</v>
      </c>
      <c r="B24" s="33" t="s">
        <v>11</v>
      </c>
      <c r="C24" s="43">
        <f t="shared" si="6"/>
        <v>0</v>
      </c>
      <c r="D24" s="35"/>
      <c r="E24" s="35"/>
      <c r="F24" s="43">
        <v>0</v>
      </c>
      <c r="G24" s="35"/>
      <c r="H24" s="43">
        <f t="shared" si="7"/>
        <v>0</v>
      </c>
      <c r="I24" s="35"/>
      <c r="J24" s="35"/>
      <c r="K24" s="43">
        <v>0</v>
      </c>
      <c r="L24" s="35"/>
      <c r="M24" s="46">
        <f t="shared" si="0"/>
        <v>0</v>
      </c>
      <c r="N24" s="35"/>
      <c r="O24" s="35"/>
      <c r="P24" s="41">
        <v>0</v>
      </c>
      <c r="Q24" s="35"/>
      <c r="R24" s="35"/>
      <c r="S24" s="81"/>
    </row>
    <row r="25" spans="1:19" ht="78.75" customHeight="1" x14ac:dyDescent="0.25">
      <c r="A25" s="29" t="s">
        <v>45</v>
      </c>
      <c r="B25" s="33" t="s">
        <v>30</v>
      </c>
      <c r="C25" s="43">
        <f t="shared" si="6"/>
        <v>855</v>
      </c>
      <c r="D25" s="35"/>
      <c r="E25" s="35"/>
      <c r="F25" s="43">
        <v>855</v>
      </c>
      <c r="G25" s="35"/>
      <c r="H25" s="43">
        <f t="shared" si="7"/>
        <v>855</v>
      </c>
      <c r="I25" s="35"/>
      <c r="J25" s="35"/>
      <c r="K25" s="43">
        <v>855</v>
      </c>
      <c r="L25" s="35"/>
      <c r="M25" s="71">
        <f t="shared" si="0"/>
        <v>208.54</v>
      </c>
      <c r="N25" s="35"/>
      <c r="O25" s="35"/>
      <c r="P25" s="41">
        <v>208.54</v>
      </c>
      <c r="Q25" s="35"/>
      <c r="R25" s="35" t="s">
        <v>68</v>
      </c>
      <c r="S25" s="81" t="s">
        <v>126</v>
      </c>
    </row>
    <row r="26" spans="1:19" ht="91.5" customHeight="1" x14ac:dyDescent="0.25">
      <c r="A26" s="29" t="s">
        <v>46</v>
      </c>
      <c r="B26" s="33" t="s">
        <v>31</v>
      </c>
      <c r="C26" s="43">
        <f t="shared" si="6"/>
        <v>151</v>
      </c>
      <c r="D26" s="35"/>
      <c r="E26" s="35"/>
      <c r="F26" s="43">
        <v>151</v>
      </c>
      <c r="G26" s="35"/>
      <c r="H26" s="43">
        <f t="shared" si="7"/>
        <v>151</v>
      </c>
      <c r="I26" s="35"/>
      <c r="J26" s="35"/>
      <c r="K26" s="43">
        <v>151</v>
      </c>
      <c r="L26" s="35"/>
      <c r="M26" s="71">
        <f t="shared" si="0"/>
        <v>15.94</v>
      </c>
      <c r="N26" s="35"/>
      <c r="O26" s="35"/>
      <c r="P26" s="41">
        <v>15.94</v>
      </c>
      <c r="Q26" s="35"/>
      <c r="R26" s="35" t="s">
        <v>68</v>
      </c>
      <c r="S26" s="81" t="s">
        <v>127</v>
      </c>
    </row>
    <row r="27" spans="1:19" ht="69.75" customHeight="1" x14ac:dyDescent="0.25">
      <c r="A27" s="29" t="s">
        <v>47</v>
      </c>
      <c r="B27" s="33" t="s">
        <v>32</v>
      </c>
      <c r="C27" s="43">
        <f t="shared" si="6"/>
        <v>53</v>
      </c>
      <c r="D27" s="35"/>
      <c r="E27" s="35"/>
      <c r="F27" s="43">
        <v>53</v>
      </c>
      <c r="G27" s="35"/>
      <c r="H27" s="43">
        <f t="shared" si="7"/>
        <v>53</v>
      </c>
      <c r="I27" s="35"/>
      <c r="J27" s="35"/>
      <c r="K27" s="43">
        <v>53</v>
      </c>
      <c r="L27" s="35"/>
      <c r="M27" s="71">
        <f t="shared" si="0"/>
        <v>35.39</v>
      </c>
      <c r="N27" s="35"/>
      <c r="O27" s="35"/>
      <c r="P27" s="41">
        <v>35.39</v>
      </c>
      <c r="Q27" s="35"/>
      <c r="R27" s="35" t="s">
        <v>69</v>
      </c>
      <c r="S27" s="81" t="s">
        <v>127</v>
      </c>
    </row>
    <row r="28" spans="1:19" ht="44.25" customHeight="1" x14ac:dyDescent="0.25">
      <c r="A28" s="29" t="s">
        <v>48</v>
      </c>
      <c r="B28" s="33" t="s">
        <v>12</v>
      </c>
      <c r="C28" s="43">
        <f t="shared" si="6"/>
        <v>169.4</v>
      </c>
      <c r="D28" s="35"/>
      <c r="E28" s="35"/>
      <c r="F28" s="43">
        <v>169.4</v>
      </c>
      <c r="G28" s="35"/>
      <c r="H28" s="43">
        <f t="shared" si="7"/>
        <v>169.4</v>
      </c>
      <c r="I28" s="35"/>
      <c r="J28" s="35"/>
      <c r="K28" s="43">
        <v>169.4</v>
      </c>
      <c r="L28" s="35"/>
      <c r="M28" s="46">
        <f t="shared" si="0"/>
        <v>0</v>
      </c>
      <c r="N28" s="35"/>
      <c r="O28" s="35"/>
      <c r="P28" s="41">
        <v>0</v>
      </c>
      <c r="Q28" s="35"/>
      <c r="R28" s="35" t="s">
        <v>70</v>
      </c>
      <c r="S28" s="81" t="s">
        <v>128</v>
      </c>
    </row>
    <row r="29" spans="1:19" ht="97.5" customHeight="1" x14ac:dyDescent="0.25">
      <c r="A29" s="29" t="s">
        <v>49</v>
      </c>
      <c r="B29" s="33" t="s">
        <v>23</v>
      </c>
      <c r="C29" s="43">
        <f t="shared" si="6"/>
        <v>4939</v>
      </c>
      <c r="D29" s="35"/>
      <c r="E29" s="35"/>
      <c r="F29" s="43">
        <v>4939</v>
      </c>
      <c r="G29" s="35"/>
      <c r="H29" s="43">
        <f t="shared" si="7"/>
        <v>4939</v>
      </c>
      <c r="I29" s="35"/>
      <c r="J29" s="35"/>
      <c r="K29" s="43">
        <v>4939</v>
      </c>
      <c r="L29" s="35"/>
      <c r="M29" s="46">
        <f t="shared" si="0"/>
        <v>289</v>
      </c>
      <c r="N29" s="35"/>
      <c r="O29" s="35"/>
      <c r="P29" s="47">
        <v>289</v>
      </c>
      <c r="Q29" s="35"/>
      <c r="R29" s="35" t="s">
        <v>71</v>
      </c>
      <c r="S29" s="81"/>
    </row>
    <row r="30" spans="1:19" ht="54" customHeight="1" x14ac:dyDescent="0.25">
      <c r="A30" s="29" t="s">
        <v>13</v>
      </c>
      <c r="B30" s="33" t="s">
        <v>40</v>
      </c>
      <c r="C30" s="43">
        <f t="shared" si="6"/>
        <v>21506.3</v>
      </c>
      <c r="D30" s="35"/>
      <c r="E30" s="35"/>
      <c r="F30" s="44">
        <f>F31+F32+F33+F34</f>
        <v>21506.3</v>
      </c>
      <c r="G30" s="35"/>
      <c r="H30" s="43">
        <f t="shared" si="7"/>
        <v>21506.3</v>
      </c>
      <c r="I30" s="35"/>
      <c r="J30" s="35"/>
      <c r="K30" s="44">
        <f>K31+K32+K33+K34</f>
        <v>21506.3</v>
      </c>
      <c r="L30" s="44"/>
      <c r="M30" s="46">
        <f t="shared" si="0"/>
        <v>12586.66</v>
      </c>
      <c r="N30" s="44"/>
      <c r="O30" s="44"/>
      <c r="P30" s="44">
        <f t="shared" ref="P30" si="8">P31+P32+P33+P34</f>
        <v>12586.66</v>
      </c>
      <c r="Q30" s="35"/>
      <c r="R30" s="35"/>
      <c r="S30" s="81" t="s">
        <v>129</v>
      </c>
    </row>
    <row r="31" spans="1:19" ht="42.75" customHeight="1" x14ac:dyDescent="0.25">
      <c r="A31" s="29" t="s">
        <v>15</v>
      </c>
      <c r="B31" s="33" t="s">
        <v>21</v>
      </c>
      <c r="C31" s="43">
        <f t="shared" si="6"/>
        <v>5434.5</v>
      </c>
      <c r="D31" s="35"/>
      <c r="E31" s="35"/>
      <c r="F31" s="35">
        <v>5434.5</v>
      </c>
      <c r="G31" s="35"/>
      <c r="H31" s="43">
        <f t="shared" si="7"/>
        <v>5434.5</v>
      </c>
      <c r="I31" s="35"/>
      <c r="J31" s="35"/>
      <c r="K31" s="35">
        <v>5434.5</v>
      </c>
      <c r="L31" s="35"/>
      <c r="M31" s="71">
        <f t="shared" si="0"/>
        <v>3622.59</v>
      </c>
      <c r="N31" s="35"/>
      <c r="O31" s="35"/>
      <c r="P31" s="41">
        <v>3622.59</v>
      </c>
      <c r="Q31" s="35"/>
      <c r="R31" s="35" t="s">
        <v>63</v>
      </c>
      <c r="S31" s="81" t="s">
        <v>130</v>
      </c>
    </row>
    <row r="32" spans="1:19" ht="156" customHeight="1" x14ac:dyDescent="0.25">
      <c r="A32" s="29" t="s">
        <v>36</v>
      </c>
      <c r="B32" s="34" t="s">
        <v>22</v>
      </c>
      <c r="C32" s="43">
        <f t="shared" si="6"/>
        <v>14385</v>
      </c>
      <c r="D32" s="35"/>
      <c r="E32" s="35"/>
      <c r="F32" s="43">
        <v>14385</v>
      </c>
      <c r="G32" s="35"/>
      <c r="H32" s="43">
        <f t="shared" si="7"/>
        <v>14385</v>
      </c>
      <c r="I32" s="35"/>
      <c r="J32" s="35"/>
      <c r="K32" s="43">
        <v>14385</v>
      </c>
      <c r="L32" s="35"/>
      <c r="M32" s="71">
        <f t="shared" si="0"/>
        <v>8262.3799999999992</v>
      </c>
      <c r="N32" s="35"/>
      <c r="O32" s="35"/>
      <c r="P32" s="41">
        <v>8262.3799999999992</v>
      </c>
      <c r="Q32" s="35"/>
      <c r="R32" s="35" t="s">
        <v>63</v>
      </c>
      <c r="S32" s="81" t="s">
        <v>136</v>
      </c>
    </row>
    <row r="33" spans="1:19" ht="87.75" customHeight="1" x14ac:dyDescent="0.25">
      <c r="A33" s="29" t="s">
        <v>37</v>
      </c>
      <c r="B33" s="33" t="s">
        <v>24</v>
      </c>
      <c r="C33" s="43">
        <f t="shared" si="6"/>
        <v>1123.2</v>
      </c>
      <c r="D33" s="35"/>
      <c r="E33" s="35"/>
      <c r="F33" s="43">
        <v>1123.2</v>
      </c>
      <c r="G33" s="35"/>
      <c r="H33" s="43">
        <f t="shared" si="7"/>
        <v>1123.2</v>
      </c>
      <c r="I33" s="35"/>
      <c r="J33" s="35"/>
      <c r="K33" s="43">
        <v>1123.2</v>
      </c>
      <c r="L33" s="35"/>
      <c r="M33" s="71">
        <f t="shared" si="0"/>
        <v>701.69</v>
      </c>
      <c r="N33" s="35"/>
      <c r="O33" s="35"/>
      <c r="P33" s="76">
        <v>701.69</v>
      </c>
      <c r="Q33" s="35"/>
      <c r="R33" s="35" t="s">
        <v>63</v>
      </c>
      <c r="S33" s="81" t="s">
        <v>131</v>
      </c>
    </row>
    <row r="34" spans="1:19" ht="43.5" customHeight="1" x14ac:dyDescent="0.25">
      <c r="A34" s="29" t="s">
        <v>38</v>
      </c>
      <c r="B34" s="33" t="s">
        <v>25</v>
      </c>
      <c r="C34" s="43">
        <f t="shared" si="6"/>
        <v>563.6</v>
      </c>
      <c r="D34" s="35"/>
      <c r="E34" s="35"/>
      <c r="F34" s="35">
        <v>563.6</v>
      </c>
      <c r="G34" s="35"/>
      <c r="H34" s="43">
        <f t="shared" si="7"/>
        <v>563.6</v>
      </c>
      <c r="I34" s="35"/>
      <c r="J34" s="35"/>
      <c r="K34" s="35">
        <v>563.6</v>
      </c>
      <c r="L34" s="35"/>
      <c r="M34" s="46">
        <f t="shared" si="0"/>
        <v>0</v>
      </c>
      <c r="N34" s="35"/>
      <c r="O34" s="35"/>
      <c r="P34" s="41">
        <v>0</v>
      </c>
      <c r="Q34" s="35"/>
      <c r="R34" s="35" t="s">
        <v>70</v>
      </c>
      <c r="S34" s="81" t="s">
        <v>132</v>
      </c>
    </row>
    <row r="35" spans="1:19" ht="27.75" customHeight="1" x14ac:dyDescent="0.25">
      <c r="A35" s="27">
        <v>6</v>
      </c>
      <c r="B35" s="16" t="s">
        <v>29</v>
      </c>
      <c r="C35" s="43">
        <f t="shared" si="6"/>
        <v>3249</v>
      </c>
      <c r="D35" s="35"/>
      <c r="E35" s="35"/>
      <c r="F35" s="44">
        <f>F36+F37</f>
        <v>3249</v>
      </c>
      <c r="G35" s="35"/>
      <c r="H35" s="43">
        <f t="shared" si="7"/>
        <v>3249</v>
      </c>
      <c r="I35" s="35"/>
      <c r="J35" s="35"/>
      <c r="K35" s="44">
        <f>K36+K37</f>
        <v>3249</v>
      </c>
      <c r="L35" s="44"/>
      <c r="M35" s="46">
        <f t="shared" si="0"/>
        <v>0</v>
      </c>
      <c r="N35" s="44"/>
      <c r="O35" s="44"/>
      <c r="P35" s="44">
        <f>P36</f>
        <v>0</v>
      </c>
      <c r="Q35" s="35"/>
      <c r="R35" s="35"/>
      <c r="S35" s="81"/>
    </row>
    <row r="36" spans="1:19" ht="60" customHeight="1" x14ac:dyDescent="0.25">
      <c r="A36" s="29" t="s">
        <v>39</v>
      </c>
      <c r="B36" s="33" t="s">
        <v>26</v>
      </c>
      <c r="C36" s="43">
        <v>95</v>
      </c>
      <c r="D36" s="35"/>
      <c r="E36" s="35"/>
      <c r="F36" s="43">
        <v>95</v>
      </c>
      <c r="G36" s="35"/>
      <c r="H36" s="43">
        <f t="shared" si="7"/>
        <v>95</v>
      </c>
      <c r="I36" s="35"/>
      <c r="J36" s="35"/>
      <c r="K36" s="43">
        <v>95</v>
      </c>
      <c r="L36" s="35"/>
      <c r="M36" s="46">
        <f t="shared" si="0"/>
        <v>0</v>
      </c>
      <c r="N36" s="35"/>
      <c r="O36" s="35"/>
      <c r="P36" s="41">
        <v>0</v>
      </c>
      <c r="Q36" s="35"/>
      <c r="R36" s="35"/>
      <c r="S36" s="81"/>
    </row>
    <row r="37" spans="1:19" ht="114.75" customHeight="1" x14ac:dyDescent="0.25">
      <c r="A37" s="29" t="s">
        <v>123</v>
      </c>
      <c r="B37" s="33" t="s">
        <v>124</v>
      </c>
      <c r="C37" s="43">
        <v>3154</v>
      </c>
      <c r="D37" s="35"/>
      <c r="E37" s="35"/>
      <c r="F37" s="43">
        <v>3154</v>
      </c>
      <c r="G37" s="35"/>
      <c r="H37" s="43">
        <f t="shared" si="7"/>
        <v>3154</v>
      </c>
      <c r="I37" s="35"/>
      <c r="J37" s="35"/>
      <c r="K37" s="43">
        <v>3154</v>
      </c>
      <c r="L37" s="35"/>
      <c r="M37" s="46">
        <f t="shared" si="0"/>
        <v>0</v>
      </c>
      <c r="N37" s="35"/>
      <c r="O37" s="35"/>
      <c r="P37" s="41">
        <v>0</v>
      </c>
      <c r="Q37" s="35"/>
      <c r="R37" s="35"/>
      <c r="S37" s="81" t="s">
        <v>133</v>
      </c>
    </row>
    <row r="38" spans="1:19" ht="33.75" customHeight="1" x14ac:dyDescent="0.25">
      <c r="A38" s="28"/>
      <c r="B38" s="36" t="s">
        <v>59</v>
      </c>
      <c r="C38" s="78">
        <f t="shared" si="6"/>
        <v>58345.710000000006</v>
      </c>
      <c r="D38" s="35"/>
      <c r="E38" s="35"/>
      <c r="F38" s="78">
        <f>F10+F13+F17+F19+F30+F35</f>
        <v>58345.710000000006</v>
      </c>
      <c r="G38" s="35"/>
      <c r="H38" s="78">
        <f t="shared" si="7"/>
        <v>58345.710000000006</v>
      </c>
      <c r="I38" s="78"/>
      <c r="J38" s="78"/>
      <c r="K38" s="78">
        <f>K10+K13+K17+K19+K30+K35</f>
        <v>58345.710000000006</v>
      </c>
      <c r="L38" s="43"/>
      <c r="M38" s="71">
        <f t="shared" si="0"/>
        <v>26471.039999999997</v>
      </c>
      <c r="N38" s="43"/>
      <c r="O38" s="43"/>
      <c r="P38" s="75">
        <f t="shared" ref="P38" si="9">P10+P13+P17+P19+P30+P35</f>
        <v>26471.039999999997</v>
      </c>
      <c r="Q38" s="35"/>
      <c r="R38" s="35"/>
      <c r="S38" s="81"/>
    </row>
    <row r="39" spans="1:19" x14ac:dyDescent="0.25">
      <c r="A39" s="1"/>
      <c r="B39" s="1"/>
    </row>
    <row r="40" spans="1:19" x14ac:dyDescent="0.25">
      <c r="A40" s="1"/>
      <c r="B40" s="1"/>
    </row>
    <row r="41" spans="1:19" x14ac:dyDescent="0.25">
      <c r="A41" s="96" t="s">
        <v>60</v>
      </c>
      <c r="B41" s="96"/>
      <c r="C41" s="23"/>
      <c r="D41" s="96" t="s">
        <v>61</v>
      </c>
      <c r="E41" s="96"/>
      <c r="F41" s="96"/>
      <c r="G41" s="96"/>
      <c r="H41" s="96"/>
      <c r="I41" s="96"/>
      <c r="J41" s="96"/>
      <c r="P41" s="48">
        <f>P38*100/K38</f>
        <v>45.369299645166699</v>
      </c>
      <c r="Q41" t="s">
        <v>62</v>
      </c>
    </row>
    <row r="42" spans="1:19" x14ac:dyDescent="0.25">
      <c r="A42" s="1"/>
      <c r="B42" s="1"/>
    </row>
    <row r="43" spans="1:19" x14ac:dyDescent="0.25">
      <c r="A43" s="1"/>
      <c r="B43" s="1"/>
    </row>
    <row r="44" spans="1:19" x14ac:dyDescent="0.25">
      <c r="A44" s="1"/>
      <c r="B44" s="1"/>
      <c r="F44" s="45"/>
    </row>
    <row r="45" spans="1:19" x14ac:dyDescent="0.25">
      <c r="A45" s="1"/>
      <c r="B45" s="1"/>
    </row>
    <row r="46" spans="1:19" x14ac:dyDescent="0.25">
      <c r="A46" s="1"/>
      <c r="B46" s="1"/>
    </row>
    <row r="47" spans="1:19" x14ac:dyDescent="0.25">
      <c r="A47" s="2"/>
      <c r="B47" s="2"/>
    </row>
  </sheetData>
  <mergeCells count="26">
    <mergeCell ref="A41:B41"/>
    <mergeCell ref="D41:J41"/>
    <mergeCell ref="R6:R8"/>
    <mergeCell ref="C7:C8"/>
    <mergeCell ref="D7:D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S6:S8"/>
    <mergeCell ref="Q7:Q8"/>
    <mergeCell ref="M6:Q6"/>
    <mergeCell ref="E7:E8"/>
    <mergeCell ref="A1:R1"/>
    <mergeCell ref="A3:R3"/>
    <mergeCell ref="B6:B8"/>
    <mergeCell ref="C6:G6"/>
    <mergeCell ref="H6:L6"/>
    <mergeCell ref="A4:R4"/>
  </mergeCells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Лист2, целевые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2019-07-05T11:40:08Z</dcterms:modified>
</cp:coreProperties>
</file>